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snet.local\Users\UserData$\thomasf\Desktop\"/>
    </mc:Choice>
  </mc:AlternateContent>
  <bookViews>
    <workbookView xWindow="0" yWindow="0" windowWidth="28800" windowHeight="12430"/>
  </bookViews>
  <sheets>
    <sheet name="Nationality of researchers" sheetId="6" r:id="rId1"/>
    <sheet name="Home Office charges" sheetId="5" r:id="rId2"/>
    <sheet name="EU funding lost with no deal" sheetId="7" r:id="rId3"/>
  </sheets>
  <definedNames>
    <definedName name="_ftnref3" localSheetId="1">'Home Office charges'!$J$4</definedName>
    <definedName name="_ftnref4" localSheetId="1">'Home Office charges'!$L$4</definedName>
    <definedName name="_Hlk518901931" localSheetId="1">'Home Office charges'!$G$31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7" l="1"/>
  <c r="I6" i="7"/>
  <c r="I7" i="7"/>
  <c r="I8" i="7"/>
  <c r="F9" i="7"/>
  <c r="G9" i="7"/>
  <c r="H9" i="7"/>
  <c r="I9" i="7"/>
  <c r="J9" i="7"/>
  <c r="D17" i="6"/>
  <c r="D16" i="6"/>
  <c r="D15" i="6"/>
  <c r="D14" i="6"/>
  <c r="C8" i="6" l="1"/>
  <c r="D5" i="6" s="1"/>
  <c r="D4" i="6" l="1"/>
  <c r="D6" i="6"/>
</calcChain>
</file>

<file path=xl/sharedStrings.xml><?xml version="1.0" encoding="utf-8"?>
<sst xmlns="http://schemas.openxmlformats.org/spreadsheetml/2006/main" count="75" uniqueCount="70">
  <si>
    <t>Case A (£)</t>
  </si>
  <si>
    <t>Tier 2 (General) visa, 3 years, 3 dependants</t>
  </si>
  <si>
    <t>A: Payable by applicant</t>
  </si>
  <si>
    <t>Visa fees</t>
  </si>
  <si>
    <t>Applicant’s visa fee</t>
  </si>
  <si>
    <t>Dependants’ visa application fees</t>
  </si>
  <si>
    <t>Total visa fees</t>
  </si>
  <si>
    <t>Additional mandatory charges to applicant</t>
  </si>
  <si>
    <t>Dependants’ NHS surcharge</t>
  </si>
  <si>
    <t>TB Test (where required)</t>
  </si>
  <si>
    <t>English language test (where required)</t>
  </si>
  <si>
    <t>Document translation (where required)</t>
  </si>
  <si>
    <t>Not estimated</t>
  </si>
  <si>
    <t>Total additional mandatory charges</t>
  </si>
  <si>
    <t>Total fee/charges payable by applicant</t>
  </si>
  <si>
    <t>B: Payable by employer</t>
  </si>
  <si>
    <t>Certificate of sponsorship</t>
  </si>
  <si>
    <t>Immigration Skills Charge[2]</t>
  </si>
  <si>
    <t>Nil</t>
  </si>
  <si>
    <t>Total costs to employer</t>
  </si>
  <si>
    <t>Total fees and charges payable (A + B)</t>
  </si>
  <si>
    <t xml:space="preserve">[2] Immigration Skills Charge: Those undertaking a PhD level role are exempt from this. For the purposes of the above examples, it is assumed that the researcher working in academia is exempt and that the industry analytic scientist is not. In practice, the Immigration Skills Charge may apply to researchers/scientists working in either academia or industry (as may the exemptions from it).   </t>
  </si>
  <si>
    <t>Typical salary (£)</t>
  </si>
  <si>
    <t>Case B (£)</t>
  </si>
  <si>
    <t>Tier 2 (ICT) visa, 5 years, 3 dependants</t>
  </si>
  <si>
    <t>Archaeology profession[1]</t>
  </si>
  <si>
    <t>Experienced senior science technician[2]</t>
  </si>
  <si>
    <t>Academic staff[3]</t>
  </si>
  <si>
    <t>Engineers[4]</t>
  </si>
  <si>
    <t>Visas costs payable by applicant (£5,140) as %age of annual salary in Case study A</t>
  </si>
  <si>
    <t>Visas costs payable by applicant (£9,180) as %age of annual salary in Case study B</t>
  </si>
  <si>
    <t>EU Academic Staff [3]</t>
  </si>
  <si>
    <r>
      <t>[1]</t>
    </r>
    <r>
      <rPr>
        <sz val="10"/>
        <color theme="1"/>
        <rFont val="Arial"/>
        <family val="2"/>
      </rPr>
      <t xml:space="preserve">  Chartered Institute for Archaeologists (CIFA) response to Migration Advisory Committee’s “EEA Workers in the UK Labour Market” call for evidence. Available at: </t>
    </r>
    <r>
      <rPr>
        <u/>
        <sz val="10"/>
        <color rgb="FF0563C1"/>
        <rFont val="Arial"/>
        <family val="2"/>
      </rPr>
      <t>https://assets.publishing.service.gov.uk/government/uploads/system/uploads/attachment_data/file/694500/Chartered_Institute_for_Archaeologists.pdf</t>
    </r>
    <r>
      <rPr>
        <sz val="10"/>
        <color theme="1"/>
        <rFont val="Arial"/>
        <family val="2"/>
      </rPr>
      <t xml:space="preserve"> . CIFA publishes salary minima for different levels of qualifications (set at; £18,000 for PCIfA, £21,000 for ACIfA, £27,100 for MCIfA). CIFA state that the median salary for jobs in UK archaeology was calculated in 2012/13 at £26,000. </t>
    </r>
  </si>
  <si>
    <r>
      <t>[2]</t>
    </r>
    <r>
      <rPr>
        <sz val="10"/>
        <color theme="1"/>
        <rFont val="Arial"/>
        <family val="2"/>
      </rPr>
      <t xml:space="preserve"> Russell Group response to Migration Advisory Committee’s “EEA Workers in the UK Labour Market” call for evidence. Available at: https://assets.publishing.service.gov.uk/government/uploads/system/uploads/attachment_data/file/693442/Russell_Group.PDF. Response states that, “According to the Annual Survey of Hours and Earnings 2014, the experienced salary rate for technicians is £30,764 or lower.” </t>
    </r>
  </si>
  <si>
    <r>
      <t>[3]</t>
    </r>
    <r>
      <rPr>
        <sz val="10"/>
        <color theme="1"/>
        <rFont val="Arial"/>
        <family val="2"/>
      </rPr>
      <t xml:space="preserve">  Department for Education response to Migration Advisory Committee’s “EEA Workers in the UK Labour Market” call for evidence. Available at: </t>
    </r>
    <r>
      <rPr>
        <u/>
        <sz val="10"/>
        <color rgb="FF0563C1"/>
        <rFont val="Arial"/>
        <family val="2"/>
      </rPr>
      <t>https://assets.publishing.service.gov.uk/government/uploads/system/uploads/attachment_data/file/695109/Department_for_Education.pdf</t>
    </r>
    <r>
      <rPr>
        <sz val="10"/>
        <color theme="1"/>
        <rFont val="Arial"/>
        <family val="2"/>
      </rPr>
      <t>. The response states that, “The median contract salary for EU academic staff is lower than the median for staff from the UK. HESA provide salary information in bands. The median salary band for EU staff is between £35,001 and £40,000 and the median for UK staff is between £45,001 and £50,000. Salary levels reflect the subject area, region and experience of staff.” In the worked example, the salary used is at the midpoint of the UK staff salary band. Given that the average salary for EU workers is significantly less, it is likely that the impact as a % of salary will be greater on overseas workers. Post-Brexit, EU staff, who make up 17% of academic staff in UK HEIs, will be subject to the above visa fees if the current system for non-EU immigration is applied to them.</t>
    </r>
  </si>
  <si>
    <r>
      <t>[4]</t>
    </r>
    <r>
      <rPr>
        <sz val="10"/>
        <color theme="1"/>
        <rFont val="Arial"/>
        <family val="2"/>
      </rPr>
      <t xml:space="preserve"> “Engineering UK 2018 – Synopsis and recommendations”. Available at: </t>
    </r>
    <r>
      <rPr>
        <u/>
        <sz val="10"/>
        <color rgb="FF0563C1"/>
        <rFont val="Arial"/>
        <family val="2"/>
      </rPr>
      <t>http://www.engineeringuk.com/media/1576/7444_enguk18_synopsis_standalone_aw.pdf</t>
    </r>
    <r>
      <rPr>
        <sz val="10"/>
        <color theme="1"/>
        <rFont val="Arial"/>
        <family val="2"/>
      </rPr>
      <t xml:space="preserve"> , Report states that, “Our analysis found that the median salaries of full time employees working in engineering occupations in 2016 – ranging between £32,987 for environment professionals and £47,394 for electronic engineers…”. In the worked example, the salary used is the midpoint between the quoted median salaries for these specialisms.  </t>
    </r>
  </si>
  <si>
    <t>Number</t>
  </si>
  <si>
    <t>Percentage</t>
  </si>
  <si>
    <t>UK</t>
  </si>
  <si>
    <t>Other EU</t>
  </si>
  <si>
    <t>Total non-EU</t>
  </si>
  <si>
    <t>Not known</t>
  </si>
  <si>
    <t xml:space="preserve">Total Academic Staff </t>
  </si>
  <si>
    <t xml:space="preserve">Number </t>
  </si>
  <si>
    <t xml:space="preserve">Percentage </t>
  </si>
  <si>
    <t>Total</t>
  </si>
  <si>
    <t>Average per year</t>
  </si>
  <si>
    <t>Total 2015-2017</t>
  </si>
  <si>
    <t>Year</t>
  </si>
  <si>
    <t>Programmes the UK will be ineligible to participate in in a no deal scenario</t>
  </si>
  <si>
    <t>ERC (€M) [1]</t>
  </si>
  <si>
    <t xml:space="preserve">Total Horizon 2020 funding received (€Bn) [1] </t>
  </si>
  <si>
    <t xml:space="preserve">[1] Source: https://webgate.ec.europa.eu/dashboard/sense/app/93297a69-09fd-4ef5-889f-b83c4e21d33e/sheet/erUXRa/state/analysis </t>
  </si>
  <si>
    <t>Timeframe</t>
  </si>
  <si>
    <t xml:space="preserve">Analysis by technopolis group. </t>
  </si>
  <si>
    <t xml:space="preserve">Average per year (estimate) </t>
  </si>
  <si>
    <t>Promming period 2014-2020 (commitments)</t>
  </si>
  <si>
    <t>Total (€m)</t>
  </si>
  <si>
    <t>&lt;1</t>
  </si>
  <si>
    <t xml:space="preserve">https://www.hesa.ac.uk/data-and-analysis/students/where-from </t>
  </si>
  <si>
    <t xml:space="preserve">https://www.hesa.ac.uk/data-and-analysis/staff </t>
  </si>
  <si>
    <t>NHS surcharge</t>
  </si>
  <si>
    <t xml:space="preserve">Postgraduate research student by nationality 2017/18 </t>
  </si>
  <si>
    <t xml:space="preserve">Note, figures are rounded. </t>
  </si>
  <si>
    <t xml:space="preserve">SME instrument (€M) </t>
  </si>
  <si>
    <t xml:space="preserve">MSKa (€M) (monobeneficiary) </t>
  </si>
  <si>
    <t xml:space="preserve">ESIF (€B) [2] </t>
  </si>
  <si>
    <t xml:space="preserve">[2] Source: https://royalsociety.org/~/media/policy/Publications/2017/2017-05-technopolis-role-of-EU-funding-report.PDF </t>
  </si>
  <si>
    <t>[1] NHS Surcharge: The Government has recently doubled the NHS surcharge from £200 to £400 annually per migrant worker/dependant.</t>
  </si>
  <si>
    <t xml:space="preserve">Staff by nationality 2017/18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</si>
</sst>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1" x14ac:knownFonts="1">
    <font>
      <sz val="11"/>
      <color theme="1"/>
      <name val="Calibri"/>
      <family val="2"/>
      <scheme val="minor"/>
    </font>
    <font>
      <u/>
      <sz val="11"/>
      <color theme="10"/>
      <name val="Calibri"/>
      <family val="2"/>
      <scheme val="minor"/>
    </font>
    <font>
      <sz val="10"/>
      <color theme="1"/>
      <name val="Calibri"/>
      <family val="2"/>
    </font>
    <font>
      <sz val="11"/>
      <color theme="1"/>
      <name val="Calibri"/>
      <family val="2"/>
      <scheme val="minor"/>
    </font>
    <font>
      <sz val="10"/>
      <color theme="1"/>
      <name val="Arial"/>
      <family val="2"/>
    </font>
    <font>
      <b/>
      <sz val="10"/>
      <color theme="1"/>
      <name val="Arial"/>
      <family val="2"/>
    </font>
    <font>
      <i/>
      <sz val="10"/>
      <color theme="1"/>
      <name val="Arial"/>
      <family val="2"/>
    </font>
    <font>
      <vertAlign val="superscript"/>
      <sz val="10"/>
      <name val="Arial"/>
      <family val="2"/>
    </font>
    <font>
      <u/>
      <sz val="10"/>
      <color rgb="FF0563C1"/>
      <name val="Arial"/>
      <family val="2"/>
    </font>
    <font>
      <b/>
      <u/>
      <sz val="11"/>
      <color rgb="FF1F497D"/>
      <name val="Calibri"/>
      <family val="2"/>
    </font>
    <font>
      <sz val="11"/>
      <color theme="1"/>
      <name val="Calibri"/>
      <family val="2"/>
    </font>
  </fonts>
  <fills count="6">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54">
    <xf numFmtId="0" fontId="0" fillId="0" borderId="0" xfId="0"/>
    <xf numFmtId="0" fontId="1" fillId="0" borderId="3" xfId="1" applyBorder="1" applyAlignment="1">
      <alignment vertical="center" wrapText="1"/>
    </xf>
    <xf numFmtId="3" fontId="2" fillId="3" borderId="4" xfId="0" applyNumberFormat="1" applyFont="1" applyFill="1" applyBorder="1" applyAlignment="1">
      <alignment horizontal="center" vertical="center" wrapText="1"/>
    </xf>
    <xf numFmtId="0" fontId="0" fillId="0" borderId="0" xfId="0" applyAlignment="1">
      <alignment wrapText="1"/>
    </xf>
    <xf numFmtId="0" fontId="4" fillId="0" borderId="1" xfId="0" applyFont="1" applyBorder="1" applyAlignment="1">
      <alignment vertical="center" wrapText="1"/>
    </xf>
    <xf numFmtId="0" fontId="5" fillId="0" borderId="2" xfId="0" applyFont="1" applyBorder="1" applyAlignment="1">
      <alignment horizontal="center"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4" fillId="0" borderId="4" xfId="0" applyFont="1" applyBorder="1" applyAlignment="1">
      <alignment horizontal="center" vertical="center" wrapText="1"/>
    </xf>
    <xf numFmtId="3" fontId="4" fillId="0" borderId="4"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0" fontId="5" fillId="2" borderId="3" xfId="0" applyFont="1" applyFill="1" applyBorder="1" applyAlignment="1">
      <alignment vertical="center" wrapText="1"/>
    </xf>
    <xf numFmtId="3" fontId="5"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0" xfId="0" applyAlignment="1"/>
    <xf numFmtId="9" fontId="4" fillId="0" borderId="4" xfId="0" applyNumberFormat="1" applyFont="1" applyBorder="1" applyAlignment="1">
      <alignment horizontal="center" vertical="center" wrapText="1"/>
    </xf>
    <xf numFmtId="0" fontId="3" fillId="0" borderId="0" xfId="0" applyFont="1"/>
    <xf numFmtId="0" fontId="0" fillId="4" borderId="8" xfId="0" applyFill="1" applyBorder="1"/>
    <xf numFmtId="0" fontId="0" fillId="4" borderId="9" xfId="0" applyFill="1" applyBorder="1"/>
    <xf numFmtId="0" fontId="0" fillId="4" borderId="10" xfId="0" applyFill="1" applyBorder="1"/>
    <xf numFmtId="0" fontId="0" fillId="0" borderId="11" xfId="0" applyBorder="1"/>
    <xf numFmtId="3" fontId="0" fillId="0" borderId="12" xfId="0" applyNumberFormat="1" applyBorder="1"/>
    <xf numFmtId="3" fontId="0" fillId="0" borderId="13" xfId="0" applyNumberFormat="1" applyBorder="1"/>
    <xf numFmtId="0" fontId="0" fillId="0" borderId="14" xfId="0" applyBorder="1"/>
    <xf numFmtId="3" fontId="0" fillId="0" borderId="15" xfId="0" applyNumberFormat="1" applyBorder="1"/>
    <xf numFmtId="0" fontId="0" fillId="0" borderId="16" xfId="0" applyBorder="1"/>
    <xf numFmtId="0" fontId="1" fillId="0" borderId="0" xfId="1"/>
    <xf numFmtId="0" fontId="0" fillId="4" borderId="12" xfId="0" applyFill="1" applyBorder="1"/>
    <xf numFmtId="0" fontId="9" fillId="4" borderId="12" xfId="0" applyFont="1" applyFill="1" applyBorder="1" applyAlignment="1">
      <alignment vertical="center"/>
    </xf>
    <xf numFmtId="164" fontId="0" fillId="4" borderId="12" xfId="0" applyNumberFormat="1" applyFont="1" applyFill="1" applyBorder="1"/>
    <xf numFmtId="164" fontId="10" fillId="4" borderId="12" xfId="0" applyNumberFormat="1" applyFont="1" applyFill="1" applyBorder="1" applyAlignment="1">
      <alignment vertical="center"/>
    </xf>
    <xf numFmtId="0" fontId="0" fillId="5" borderId="12" xfId="0" applyFill="1" applyBorder="1"/>
    <xf numFmtId="0" fontId="9" fillId="5" borderId="12" xfId="0" applyFont="1" applyFill="1" applyBorder="1" applyAlignment="1">
      <alignment vertical="center"/>
    </xf>
    <xf numFmtId="2" fontId="0" fillId="5" borderId="12" xfId="0" applyNumberFormat="1" applyFill="1" applyBorder="1"/>
    <xf numFmtId="165" fontId="0" fillId="5" borderId="12" xfId="0" applyNumberFormat="1" applyFont="1" applyFill="1" applyBorder="1"/>
    <xf numFmtId="0" fontId="4" fillId="0" borderId="3" xfId="0" applyFont="1" applyBorder="1" applyAlignment="1">
      <alignment vertical="center" wrapText="1"/>
    </xf>
    <xf numFmtId="0" fontId="9" fillId="0" borderId="12" xfId="0" applyFont="1" applyBorder="1" applyAlignment="1">
      <alignment vertical="center"/>
    </xf>
    <xf numFmtId="0" fontId="0" fillId="0" borderId="12" xfId="0" applyBorder="1"/>
    <xf numFmtId="3" fontId="0" fillId="0" borderId="13" xfId="0" applyNumberFormat="1" applyBorder="1" applyAlignment="1">
      <alignment horizontal="right"/>
    </xf>
    <xf numFmtId="9" fontId="4" fillId="3" borderId="4" xfId="0" applyNumberFormat="1" applyFont="1" applyFill="1" applyBorder="1" applyAlignment="1">
      <alignment horizontal="center" vertical="center" wrapText="1"/>
    </xf>
    <xf numFmtId="0" fontId="1" fillId="0" borderId="5" xfId="1" applyBorder="1" applyAlignment="1">
      <alignment horizontal="center" vertical="center" wrapText="1"/>
    </xf>
    <xf numFmtId="0" fontId="1" fillId="0" borderId="3" xfId="1" applyBorder="1" applyAlignment="1">
      <alignment horizontal="center" vertical="center" wrapText="1"/>
    </xf>
    <xf numFmtId="0" fontId="7" fillId="0" borderId="0" xfId="0" applyFont="1" applyAlignment="1">
      <alignment vertical="center" wrapText="1"/>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6" fillId="4" borderId="2" xfId="0" applyFont="1" applyFill="1" applyBorder="1" applyAlignment="1">
      <alignment vertical="center" wrapText="1"/>
    </xf>
    <xf numFmtId="0" fontId="3" fillId="0" borderId="0" xfId="1" applyFont="1" applyAlignment="1">
      <alignment horizontal="left" wrapText="1"/>
    </xf>
    <xf numFmtId="0" fontId="3" fillId="0" borderId="0" xfId="1" applyFont="1" applyAlignment="1">
      <alignment wrapText="1"/>
    </xf>
    <xf numFmtId="0" fontId="4" fillId="0" borderId="5" xfId="0" applyFont="1" applyBorder="1" applyAlignment="1">
      <alignment vertical="center" wrapText="1"/>
    </xf>
    <xf numFmtId="0" fontId="4" fillId="0" borderId="3" xfId="0" applyFont="1" applyBorder="1" applyAlignment="1">
      <alignment vertical="center" wrapText="1"/>
    </xf>
    <xf numFmtId="0" fontId="0" fillId="4" borderId="12" xfId="0" applyFill="1" applyBorder="1" applyAlignment="1">
      <alignment horizontal="center"/>
    </xf>
    <xf numFmtId="0" fontId="9" fillId="0" borderId="12" xfId="0" applyFont="1" applyBorder="1" applyAlignment="1">
      <alignment vertical="center"/>
    </xf>
    <xf numFmtId="0" fontId="0" fillId="0" borderId="12" xfId="0" applyBorder="1"/>
    <xf numFmtId="0" fontId="0" fillId="0" borderId="0" xfId="1"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hesa.ac.uk/data-and-analysis/staff" TargetMode="External"/><Relationship Id="rId1" Type="http://schemas.openxmlformats.org/officeDocument/2006/relationships/hyperlink" Target="https://www.hesa.ac.uk/data-and-analysis/students/where-fr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royalsociety.org/~/media/policy/Publications/2017/2017-05-technopolis-role-of-EU-funding-report.PDF" TargetMode="External"/><Relationship Id="rId1" Type="http://schemas.openxmlformats.org/officeDocument/2006/relationships/hyperlink" Target="https://webgate.ec.europa.eu/dashboard/sense/app/93297a69-09fd-4ef5-889f-b83c4e21d33e/sheet/erUXRa/state/analys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0"/>
  <sheetViews>
    <sheetView tabSelected="1" workbookViewId="0">
      <selection activeCell="B3" sqref="B3"/>
    </sheetView>
  </sheetViews>
  <sheetFormatPr defaultRowHeight="14.3" x14ac:dyDescent="0.25"/>
  <cols>
    <col min="2" max="2" width="55.25" bestFit="1" customWidth="1"/>
    <col min="3" max="3" width="8.875" customWidth="1"/>
    <col min="4" max="4" width="11.625" customWidth="1"/>
  </cols>
  <sheetData>
    <row r="2" spans="2:4" ht="15.8" thickBot="1" x14ac:dyDescent="0.3"/>
    <row r="3" spans="2:4" ht="14.95" x14ac:dyDescent="0.25">
      <c r="B3" s="17" t="s">
        <v>69</v>
      </c>
      <c r="C3" s="18" t="s">
        <v>36</v>
      </c>
      <c r="D3" s="19" t="s">
        <v>37</v>
      </c>
    </row>
    <row r="4" spans="2:4" ht="14.95" x14ac:dyDescent="0.25">
      <c r="B4" s="20" t="s">
        <v>38</v>
      </c>
      <c r="C4" s="21">
        <v>145560</v>
      </c>
      <c r="D4" s="22">
        <f>C4/C8*100</f>
        <v>68.666855363713552</v>
      </c>
    </row>
    <row r="5" spans="2:4" ht="14.95" x14ac:dyDescent="0.25">
      <c r="B5" s="20" t="s">
        <v>39</v>
      </c>
      <c r="C5" s="21">
        <v>37255</v>
      </c>
      <c r="D5" s="22">
        <f>C5/C8*100</f>
        <v>17.574771204830643</v>
      </c>
    </row>
    <row r="6" spans="2:4" ht="14.95" x14ac:dyDescent="0.25">
      <c r="B6" s="20" t="s">
        <v>40</v>
      </c>
      <c r="C6" s="21">
        <v>27625</v>
      </c>
      <c r="D6" s="22">
        <f>C6/C8*100</f>
        <v>13.031889800924615</v>
      </c>
    </row>
    <row r="7" spans="2:4" ht="14.95" x14ac:dyDescent="0.25">
      <c r="B7" s="20" t="s">
        <v>41</v>
      </c>
      <c r="C7" s="21">
        <v>1540</v>
      </c>
      <c r="D7" s="38" t="s">
        <v>58</v>
      </c>
    </row>
    <row r="8" spans="2:4" ht="15.8" thickBot="1" x14ac:dyDescent="0.3">
      <c r="B8" s="23" t="s">
        <v>42</v>
      </c>
      <c r="C8" s="24">
        <f>SUM(C4:C7)</f>
        <v>211980</v>
      </c>
      <c r="D8" s="25"/>
    </row>
    <row r="10" spans="2:4" x14ac:dyDescent="0.25">
      <c r="B10" s="26" t="s">
        <v>60</v>
      </c>
    </row>
    <row r="12" spans="2:4" ht="14.95" thickBot="1" x14ac:dyDescent="0.3"/>
    <row r="13" spans="2:4" x14ac:dyDescent="0.25">
      <c r="B13" s="17" t="s">
        <v>62</v>
      </c>
      <c r="C13" s="18" t="s">
        <v>43</v>
      </c>
      <c r="D13" s="19" t="s">
        <v>44</v>
      </c>
    </row>
    <row r="14" spans="2:4" x14ac:dyDescent="0.25">
      <c r="B14" s="20" t="s">
        <v>38</v>
      </c>
      <c r="C14" s="21">
        <v>42710</v>
      </c>
      <c r="D14" s="22">
        <f>C14/C18*100</f>
        <v>50.754604872251932</v>
      </c>
    </row>
    <row r="15" spans="2:4" x14ac:dyDescent="0.25">
      <c r="B15" s="20" t="s">
        <v>39</v>
      </c>
      <c r="C15" s="21">
        <v>12210</v>
      </c>
      <c r="D15" s="22">
        <f>C15/C18*100</f>
        <v>14.509803921568629</v>
      </c>
    </row>
    <row r="16" spans="2:4" x14ac:dyDescent="0.25">
      <c r="B16" s="20" t="s">
        <v>40</v>
      </c>
      <c r="C16" s="21">
        <v>29225</v>
      </c>
      <c r="D16" s="22">
        <f>C16/C18*100</f>
        <v>34.72964943553179</v>
      </c>
    </row>
    <row r="17" spans="2:4" x14ac:dyDescent="0.25">
      <c r="B17" s="20" t="s">
        <v>41</v>
      </c>
      <c r="C17" s="21">
        <v>5</v>
      </c>
      <c r="D17" s="38">
        <f>C17/C18*100</f>
        <v>5.9417706476530005E-3</v>
      </c>
    </row>
    <row r="18" spans="2:4" ht="14.95" thickBot="1" x14ac:dyDescent="0.3">
      <c r="B18" s="23" t="s">
        <v>45</v>
      </c>
      <c r="C18" s="24">
        <v>84150</v>
      </c>
      <c r="D18" s="25"/>
    </row>
    <row r="20" spans="2:4" x14ac:dyDescent="0.25">
      <c r="B20" s="26" t="s">
        <v>59</v>
      </c>
    </row>
  </sheetData>
  <hyperlinks>
    <hyperlink ref="B20" r:id="rId1"/>
    <hyperlink ref="B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33"/>
  <sheetViews>
    <sheetView zoomScale="85" zoomScaleNormal="85" workbookViewId="0">
      <selection activeCell="H24" sqref="H24"/>
    </sheetView>
  </sheetViews>
  <sheetFormatPr defaultRowHeight="14.3" x14ac:dyDescent="0.25"/>
  <cols>
    <col min="2" max="4" width="36.625" style="3" customWidth="1"/>
    <col min="7" max="12" width="23.25" customWidth="1"/>
  </cols>
  <sheetData>
    <row r="3" spans="2:12" ht="15.8" thickBot="1" x14ac:dyDescent="0.3"/>
    <row r="4" spans="2:12" ht="63.7" customHeight="1" thickBot="1" x14ac:dyDescent="0.3">
      <c r="B4" s="4"/>
      <c r="C4" s="5" t="s">
        <v>0</v>
      </c>
      <c r="D4" s="5" t="s">
        <v>23</v>
      </c>
      <c r="G4" s="48"/>
      <c r="H4" s="40" t="s">
        <v>25</v>
      </c>
      <c r="I4" s="40" t="s">
        <v>26</v>
      </c>
      <c r="J4" s="40" t="s">
        <v>27</v>
      </c>
      <c r="K4" s="40" t="s">
        <v>31</v>
      </c>
      <c r="L4" s="40" t="s">
        <v>28</v>
      </c>
    </row>
    <row r="5" spans="2:12" ht="26.5" thickBot="1" x14ac:dyDescent="0.3">
      <c r="B5" s="7"/>
      <c r="C5" s="8" t="s">
        <v>1</v>
      </c>
      <c r="D5" s="8" t="s">
        <v>24</v>
      </c>
      <c r="G5" s="49"/>
      <c r="H5" s="41"/>
      <c r="I5" s="41"/>
      <c r="J5" s="41"/>
      <c r="K5" s="41"/>
      <c r="L5" s="41"/>
    </row>
    <row r="6" spans="2:12" ht="14.95" thickBot="1" x14ac:dyDescent="0.3">
      <c r="B6" s="7" t="s">
        <v>2</v>
      </c>
      <c r="C6" s="8"/>
      <c r="D6" s="8"/>
      <c r="G6" s="6" t="s">
        <v>22</v>
      </c>
      <c r="H6" s="9">
        <v>26000</v>
      </c>
      <c r="I6" s="9">
        <v>30000</v>
      </c>
      <c r="J6" s="9">
        <v>47500</v>
      </c>
      <c r="K6" s="2">
        <v>37500</v>
      </c>
      <c r="L6" s="9">
        <v>40000</v>
      </c>
    </row>
    <row r="7" spans="2:12" ht="70.5" customHeight="1" thickBot="1" x14ac:dyDescent="0.3">
      <c r="B7" s="43" t="s">
        <v>3</v>
      </c>
      <c r="C7" s="44"/>
      <c r="D7" s="45"/>
      <c r="G7" s="6" t="s">
        <v>29</v>
      </c>
      <c r="H7" s="15">
        <v>0.28999999999999998</v>
      </c>
      <c r="I7" s="15">
        <v>0.25133333333333335</v>
      </c>
      <c r="J7" s="15">
        <v>0.15873684210526315</v>
      </c>
      <c r="K7" s="39">
        <v>0.20106666666666667</v>
      </c>
      <c r="L7" s="15">
        <v>0.1885</v>
      </c>
    </row>
    <row r="8" spans="2:12" ht="52.3" thickBot="1" x14ac:dyDescent="0.3">
      <c r="B8" s="6" t="s">
        <v>4</v>
      </c>
      <c r="C8" s="8">
        <v>610</v>
      </c>
      <c r="D8" s="9">
        <v>1220</v>
      </c>
      <c r="G8" s="6" t="s">
        <v>30</v>
      </c>
      <c r="H8" s="15">
        <v>0.50692307692307692</v>
      </c>
      <c r="I8" s="15">
        <v>0.43933333333333335</v>
      </c>
      <c r="J8" s="15">
        <v>0.27747368421052632</v>
      </c>
      <c r="K8" s="39">
        <v>0.35146666666666665</v>
      </c>
      <c r="L8" s="15">
        <v>0.32950000000000002</v>
      </c>
    </row>
    <row r="9" spans="2:12" ht="14.95" thickBot="1" x14ac:dyDescent="0.3">
      <c r="B9" s="6" t="s">
        <v>5</v>
      </c>
      <c r="C9" s="9">
        <v>1830</v>
      </c>
      <c r="D9" s="9">
        <v>3660</v>
      </c>
    </row>
    <row r="10" spans="2:12" ht="15.8" thickBot="1" x14ac:dyDescent="0.3">
      <c r="B10" s="7" t="s">
        <v>6</v>
      </c>
      <c r="C10" s="10">
        <v>2440</v>
      </c>
      <c r="D10" s="10">
        <v>4880</v>
      </c>
    </row>
    <row r="11" spans="2:12" ht="15.8" thickBot="1" x14ac:dyDescent="0.3">
      <c r="B11" s="6"/>
      <c r="C11" s="8"/>
      <c r="D11" s="8"/>
    </row>
    <row r="12" spans="2:12" ht="26.35" customHeight="1" thickBot="1" x14ac:dyDescent="0.3">
      <c r="B12" s="43" t="s">
        <v>7</v>
      </c>
      <c r="C12" s="44"/>
      <c r="D12" s="45"/>
    </row>
    <row r="13" spans="2:12" ht="14.95" thickBot="1" x14ac:dyDescent="0.3">
      <c r="B13" s="35" t="s">
        <v>61</v>
      </c>
      <c r="C13" s="8">
        <v>1200</v>
      </c>
      <c r="D13" s="9">
        <v>2000</v>
      </c>
    </row>
    <row r="14" spans="2:12" ht="14.95" thickBot="1" x14ac:dyDescent="0.3">
      <c r="B14" s="6" t="s">
        <v>8</v>
      </c>
      <c r="C14" s="9">
        <v>3600</v>
      </c>
      <c r="D14" s="9">
        <v>6000</v>
      </c>
    </row>
    <row r="15" spans="2:12" ht="15.8" thickBot="1" x14ac:dyDescent="0.3">
      <c r="B15" s="6" t="s">
        <v>9</v>
      </c>
      <c r="C15" s="8">
        <v>150</v>
      </c>
      <c r="D15" s="8">
        <v>150</v>
      </c>
      <c r="I15" s="14"/>
    </row>
    <row r="16" spans="2:12" ht="15.8" thickBot="1" x14ac:dyDescent="0.3">
      <c r="B16" s="6" t="s">
        <v>10</v>
      </c>
      <c r="C16" s="8">
        <v>150</v>
      </c>
      <c r="D16" s="8">
        <v>150</v>
      </c>
    </row>
    <row r="17" spans="2:12" ht="15.8" thickBot="1" x14ac:dyDescent="0.3">
      <c r="B17" s="6" t="s">
        <v>11</v>
      </c>
      <c r="C17" s="8" t="s">
        <v>12</v>
      </c>
      <c r="D17" s="8" t="s">
        <v>12</v>
      </c>
    </row>
    <row r="18" spans="2:12" ht="14.95" thickBot="1" x14ac:dyDescent="0.3">
      <c r="B18" s="7" t="s">
        <v>13</v>
      </c>
      <c r="C18" s="10">
        <v>5100</v>
      </c>
      <c r="D18" s="10">
        <v>8300</v>
      </c>
    </row>
    <row r="19" spans="2:12" ht="31.95" customHeight="1" thickBot="1" x14ac:dyDescent="0.3">
      <c r="B19" s="11" t="s">
        <v>14</v>
      </c>
      <c r="C19" s="12">
        <v>7540</v>
      </c>
      <c r="D19" s="12">
        <v>13180</v>
      </c>
    </row>
    <row r="20" spans="2:12" ht="14.95" thickBot="1" x14ac:dyDescent="0.3">
      <c r="B20" s="6"/>
      <c r="C20" s="8"/>
      <c r="D20" s="8"/>
    </row>
    <row r="21" spans="2:12" ht="14.95" thickBot="1" x14ac:dyDescent="0.3">
      <c r="B21" s="7" t="s">
        <v>15</v>
      </c>
      <c r="C21" s="8"/>
      <c r="D21" s="8"/>
    </row>
    <row r="22" spans="2:12" ht="14.95" thickBot="1" x14ac:dyDescent="0.3">
      <c r="B22" s="6" t="s">
        <v>16</v>
      </c>
      <c r="C22" s="8">
        <v>199</v>
      </c>
      <c r="D22" s="8">
        <v>199</v>
      </c>
    </row>
    <row r="23" spans="2:12" ht="14.95" thickBot="1" x14ac:dyDescent="0.3">
      <c r="B23" s="1" t="s">
        <v>17</v>
      </c>
      <c r="C23" s="8" t="s">
        <v>18</v>
      </c>
      <c r="D23" s="9">
        <v>5000</v>
      </c>
    </row>
    <row r="24" spans="2:12" ht="14.95" thickBot="1" x14ac:dyDescent="0.3">
      <c r="B24" s="11" t="s">
        <v>19</v>
      </c>
      <c r="C24" s="13">
        <v>199</v>
      </c>
      <c r="D24" s="12">
        <v>5199</v>
      </c>
    </row>
    <row r="25" spans="2:12" ht="14.95" thickBot="1" x14ac:dyDescent="0.3">
      <c r="B25" s="7"/>
      <c r="C25" s="8"/>
      <c r="D25" s="8"/>
    </row>
    <row r="26" spans="2:12" ht="31.25" customHeight="1" thickBot="1" x14ac:dyDescent="0.3">
      <c r="B26" s="11" t="s">
        <v>20</v>
      </c>
      <c r="C26" s="12">
        <v>7739</v>
      </c>
      <c r="D26" s="12">
        <v>18379</v>
      </c>
    </row>
    <row r="27" spans="2:12" ht="14.95" thickBot="1" x14ac:dyDescent="0.3">
      <c r="B27" s="7"/>
      <c r="C27" s="8"/>
      <c r="D27" s="8"/>
    </row>
    <row r="30" spans="2:12" ht="61.5" customHeight="1" x14ac:dyDescent="0.25">
      <c r="B30" s="53" t="s">
        <v>68</v>
      </c>
      <c r="C30" s="46"/>
      <c r="D30" s="46"/>
      <c r="E30" s="16"/>
      <c r="G30" s="42" t="s">
        <v>32</v>
      </c>
      <c r="H30" s="42"/>
      <c r="I30" s="42"/>
      <c r="J30" s="42"/>
      <c r="K30" s="42"/>
      <c r="L30" s="42"/>
    </row>
    <row r="31" spans="2:12" ht="62.35" customHeight="1" x14ac:dyDescent="0.25">
      <c r="B31" s="47" t="s">
        <v>21</v>
      </c>
      <c r="C31" s="47"/>
      <c r="D31" s="47"/>
      <c r="E31" s="16"/>
      <c r="G31" s="42" t="s">
        <v>33</v>
      </c>
      <c r="H31" s="42"/>
      <c r="I31" s="42"/>
      <c r="J31" s="42"/>
      <c r="K31" s="42"/>
      <c r="L31" s="42"/>
    </row>
    <row r="32" spans="2:12" ht="93.1" customHeight="1" x14ac:dyDescent="0.25">
      <c r="G32" s="42" t="s">
        <v>34</v>
      </c>
      <c r="H32" s="42"/>
      <c r="I32" s="42"/>
      <c r="J32" s="42"/>
      <c r="K32" s="42"/>
      <c r="L32" s="42"/>
    </row>
    <row r="33" spans="7:12" ht="43.5" customHeight="1" x14ac:dyDescent="0.25">
      <c r="G33" s="42" t="s">
        <v>35</v>
      </c>
      <c r="H33" s="42"/>
      <c r="I33" s="42"/>
      <c r="J33" s="42"/>
      <c r="K33" s="42"/>
      <c r="L33" s="42"/>
    </row>
  </sheetData>
  <mergeCells count="14">
    <mergeCell ref="B7:D7"/>
    <mergeCell ref="B12:D12"/>
    <mergeCell ref="K4:K5"/>
    <mergeCell ref="B30:D30"/>
    <mergeCell ref="B31:D31"/>
    <mergeCell ref="G4:G5"/>
    <mergeCell ref="H4:H5"/>
    <mergeCell ref="I4:I5"/>
    <mergeCell ref="J4:J5"/>
    <mergeCell ref="L4:L5"/>
    <mergeCell ref="G30:L30"/>
    <mergeCell ref="G31:L31"/>
    <mergeCell ref="G32:L32"/>
    <mergeCell ref="G33:L33"/>
  </mergeCells>
  <hyperlinks>
    <hyperlink ref="B13" location="_ftn1" display="_ftn1"/>
    <hyperlink ref="B23" location="_ftn2" display="_ftn2"/>
    <hyperlink ref="B31" location="_ftnref2" display="_ftnref2"/>
    <hyperlink ref="H4" location="_ftn1" display="_ftn1"/>
    <hyperlink ref="I4" location="_ftn2" display="_ftn2"/>
    <hyperlink ref="J4" location="_ftn3" display="_ftn3"/>
    <hyperlink ref="L4" location="_ftn4" display="_ftn4"/>
    <hyperlink ref="B30" location="_ftnref1" display="_ftnref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21"/>
  <sheetViews>
    <sheetView topLeftCell="B1" zoomScale="85" zoomScaleNormal="85" workbookViewId="0">
      <selection activeCell="J32" sqref="J32"/>
    </sheetView>
  </sheetViews>
  <sheetFormatPr defaultRowHeight="14.3" x14ac:dyDescent="0.25"/>
  <cols>
    <col min="4" max="4" width="16.75" customWidth="1"/>
    <col min="5" max="5" width="16.25" customWidth="1"/>
    <col min="6" max="6" width="24" customWidth="1"/>
    <col min="7" max="7" width="16.25" customWidth="1"/>
    <col min="8" max="8" width="22.125" bestFit="1" customWidth="1"/>
    <col min="9" max="9" width="16.625" customWidth="1"/>
    <col min="10" max="10" width="39.625" bestFit="1" customWidth="1"/>
    <col min="11" max="11" width="17.375" customWidth="1"/>
  </cols>
  <sheetData>
    <row r="2" spans="5:10" x14ac:dyDescent="0.25">
      <c r="F2" s="50" t="s">
        <v>49</v>
      </c>
      <c r="G2" s="50"/>
      <c r="H2" s="50"/>
      <c r="I2" s="50"/>
      <c r="J2" s="31"/>
    </row>
    <row r="3" spans="5:10" x14ac:dyDescent="0.25">
      <c r="F3" s="27"/>
      <c r="G3" s="27"/>
      <c r="H3" s="27"/>
      <c r="I3" s="27"/>
      <c r="J3" s="32"/>
    </row>
    <row r="4" spans="5:10" x14ac:dyDescent="0.25">
      <c r="E4" s="36" t="s">
        <v>48</v>
      </c>
      <c r="F4" s="28" t="s">
        <v>50</v>
      </c>
      <c r="G4" s="28" t="s">
        <v>65</v>
      </c>
      <c r="H4" s="28" t="s">
        <v>64</v>
      </c>
      <c r="I4" s="28" t="s">
        <v>57</v>
      </c>
      <c r="J4" s="32" t="s">
        <v>51</v>
      </c>
    </row>
    <row r="5" spans="5:10" x14ac:dyDescent="0.25">
      <c r="E5" s="37">
        <v>2015</v>
      </c>
      <c r="F5" s="29">
        <v>380.8</v>
      </c>
      <c r="G5" s="29">
        <v>112.2</v>
      </c>
      <c r="H5" s="30">
        <v>58.4</v>
      </c>
      <c r="I5" s="29">
        <f>SUM(F5:H5)</f>
        <v>551.4</v>
      </c>
      <c r="J5" s="33">
        <v>1.49</v>
      </c>
    </row>
    <row r="6" spans="5:10" x14ac:dyDescent="0.25">
      <c r="E6" s="37">
        <v>2016</v>
      </c>
      <c r="F6" s="29">
        <v>422.6</v>
      </c>
      <c r="G6" s="29">
        <v>87.8</v>
      </c>
      <c r="H6" s="30">
        <v>48</v>
      </c>
      <c r="I6" s="29">
        <f>SUM(F6:H6)</f>
        <v>558.40000000000009</v>
      </c>
      <c r="J6" s="33">
        <v>1.35</v>
      </c>
    </row>
    <row r="7" spans="5:10" x14ac:dyDescent="0.25">
      <c r="E7" s="37">
        <v>2017</v>
      </c>
      <c r="F7" s="29">
        <v>364.3</v>
      </c>
      <c r="G7" s="29">
        <v>73.099999999999994</v>
      </c>
      <c r="H7" s="30">
        <v>20.7</v>
      </c>
      <c r="I7" s="29">
        <f>SUM(F7:H7)</f>
        <v>458.09999999999997</v>
      </c>
      <c r="J7" s="33">
        <v>1.1000000000000001</v>
      </c>
    </row>
    <row r="8" spans="5:10" x14ac:dyDescent="0.25">
      <c r="E8" s="37" t="s">
        <v>47</v>
      </c>
      <c r="F8" s="29">
        <v>1168.8</v>
      </c>
      <c r="G8" s="29">
        <v>273.10000000000002</v>
      </c>
      <c r="H8" s="29">
        <v>127</v>
      </c>
      <c r="I8" s="29">
        <f>SUM(F8:H8)</f>
        <v>1568.9</v>
      </c>
      <c r="J8" s="33">
        <v>3.93</v>
      </c>
    </row>
    <row r="9" spans="5:10" x14ac:dyDescent="0.25">
      <c r="E9" s="37" t="s">
        <v>46</v>
      </c>
      <c r="F9" s="29">
        <f>F8/3</f>
        <v>389.59999999999997</v>
      </c>
      <c r="G9" s="29">
        <f>G8/3</f>
        <v>91.033333333333346</v>
      </c>
      <c r="H9" s="29">
        <f>H8/3</f>
        <v>42.333333333333336</v>
      </c>
      <c r="I9" s="29">
        <f>I8/3</f>
        <v>522.9666666666667</v>
      </c>
      <c r="J9" s="34">
        <f>J8/3</f>
        <v>1.31</v>
      </c>
    </row>
    <row r="12" spans="5:10" x14ac:dyDescent="0.25">
      <c r="E12" s="26" t="s">
        <v>52</v>
      </c>
    </row>
    <row r="13" spans="5:10" x14ac:dyDescent="0.25">
      <c r="E13" t="s">
        <v>63</v>
      </c>
    </row>
    <row r="16" spans="5:10" x14ac:dyDescent="0.25">
      <c r="E16" s="51" t="s">
        <v>53</v>
      </c>
      <c r="F16" s="51"/>
      <c r="G16" s="28" t="s">
        <v>66</v>
      </c>
    </row>
    <row r="17" spans="5:7" x14ac:dyDescent="0.25">
      <c r="E17" s="52" t="s">
        <v>56</v>
      </c>
      <c r="F17" s="52"/>
      <c r="G17" s="29">
        <v>1.5</v>
      </c>
    </row>
    <row r="18" spans="5:7" x14ac:dyDescent="0.25">
      <c r="E18" s="52" t="s">
        <v>55</v>
      </c>
      <c r="F18" s="52"/>
      <c r="G18" s="29">
        <v>0.2</v>
      </c>
    </row>
    <row r="20" spans="5:7" x14ac:dyDescent="0.25">
      <c r="E20" s="26" t="s">
        <v>67</v>
      </c>
    </row>
    <row r="21" spans="5:7" x14ac:dyDescent="0.25">
      <c r="E21" t="s">
        <v>54</v>
      </c>
    </row>
  </sheetData>
  <mergeCells count="4">
    <mergeCell ref="F2:I2"/>
    <mergeCell ref="E16:F16"/>
    <mergeCell ref="E17:F17"/>
    <mergeCell ref="E18:F18"/>
  </mergeCells>
  <hyperlinks>
    <hyperlink ref="E12" r:id="rId1" display="https://webgate.ec.europa.eu/dashboard/sense/app/93297a69-09fd-4ef5-889f-b83c4e21d33e/sheet/erUXRa/state/analysis "/>
    <hyperlink ref="E20" r:id="rId2" display="https://royalsociety.org/~/media/policy/Publications/2017/2017-05-technopolis-role-of-EU-funding-report.PDF "/>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Nationality of researchers</vt:lpstr>
      <vt:lpstr>Home Office charges</vt:lpstr>
      <vt:lpstr>EU funding lost with no deal</vt:lpstr>
      <vt:lpstr>'Home Office charges'!_ftnref3</vt:lpstr>
      <vt:lpstr>'Home Office charges'!_ftnref4</vt:lpstr>
      <vt:lpstr>'Home Office charges'!_Hlk518901931</vt:lpstr>
    </vt:vector>
  </TitlesOfParts>
  <Company>Royal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Edwards, Joe</dc:creator>
  <cp:lastModifiedBy>Frostick, Thomas</cp:lastModifiedBy>
  <dcterms:created xsi:type="dcterms:W3CDTF">2018-07-31T15:27:24Z</dcterms:created>
  <dcterms:modified xsi:type="dcterms:W3CDTF">2019-07-09T10:11:45Z</dcterms:modified>
</cp:coreProperties>
</file>